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5480" windowHeight="11640" tabRatio="500" activeTab="1"/>
  </bookViews>
  <sheets>
    <sheet name="Calcs" sheetId="1" r:id="rId1"/>
    <sheet name="Background 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<sst xmlns="http://schemas.openxmlformats.org/spreadsheetml/2006/main" count="45" uniqueCount="30">
  <si>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Scenario</t>
  </si>
  <si>
    <t>Cost of spring (net present value)</t>
  </si>
  <si>
    <t># households near spring</t>
  </si>
  <si>
    <t>Avg # children under 3 per household</t>
  </si>
  <si>
    <t>%children with diarrhea in avg week: no protection</t>
  </si>
  <si>
    <t>%children with diarrhea in avg week: protection</t>
  </si>
  <si>
    <t>Cases of diarrhea averted per week</t>
  </si>
  <si>
    <t>Cost per case of diarrhea averted</t>
  </si>
  <si>
    <t>Cost per DALY averted</t>
  </si>
  <si>
    <t>Cost per life saved</t>
  </si>
  <si>
    <t>We used 30 in some scenarios and 31 in others.</t>
  </si>
  <si>
    <t>We used $1405.</t>
  </si>
  <si>
    <t>We assumed between 1 and 4 under-3 children per household in different scenarios.</t>
  </si>
  <si>
    <t>We assumed that spring protection prevents (4.5% * # under-3-year-olds) diarrhea cases per week - see calculation.  Depending on the scenario, we discounted diarrheal cases by 5%/year or did not discount them at all.</t>
  </si>
  <si>
    <t>Cases of diarrhea averted, total - factoring in discounting</t>
  </si>
  <si>
    <t>Discount rate for diarrhea cases - weekly</t>
  </si>
  <si>
    <r>
      <t>"</t>
    </r>
    <r>
      <rPr>
        <sz val="11.5"/>
        <color indexed="8"/>
        <rFont val="Times"/>
        <family val="0"/>
      </rPr>
      <t xml:space="preserve">Spring protection costs an average of $1,024 per spring in this area, with maintenance costs of $35 per year. Assuming that protected springs last for 15 years, this implies the discounted net present cost of spring protection is $1,405 (with a 5% annual discount rate)." </t>
    </r>
  </si>
  <si>
    <t>"The typical spring in our data is used by 31 households." —but table on Pg 39 says 30 households per spring</t>
  </si>
  <si>
    <t>GiveWell, "Program: water supply programs to prevent disease." (See http://www.givewell.org/international/technical/programs/water-infrastructure#Costeffectiveness)</t>
  </si>
  <si>
    <t>"Spring protection leads to statistically significant reductions in diarrhea for children under age 3 at baseline or born since the baseline survey. In the simplest specification taking advantage of the experimental design, diarrhea incidence falls by -4.5 percentage points...On a comparison group average of 19% of children with diarrhea in the past week, this is a drop of one quarter."</t>
  </si>
  <si>
    <t>Kremer et al. 2009, Pg 11-12.</t>
  </si>
  <si>
    <t>Thus, $1.33 per case averted is equal to $89 per DALY averted and $2841 per death prevented.</t>
  </si>
  <si>
    <t>Source claim</t>
  </si>
  <si>
    <t>Source</t>
  </si>
  <si>
    <t>Comment</t>
  </si>
  <si>
    <t>"We took data on 2004 (a) incidence (total cases) from World Health Organization, "Disease and Injury Regional Estimates for 2004: Incidence for WHO Regions"; (b) deaths from World Health Organization, "Disease and Injury Regional Estimates for 2004: Deaths for WHO Regions"; (c) DALYs from World Health Organization, "Disease and Injury Regional Estimates for 2004: DALYs for WHO Regions" (using 3% discounting and no age weights, as the Disease Control Priorities in Developing Countries report does - see Jamison et al. 2006, Pg 29). There were a total of ~67 cases per DALY, and ~2136 cases per death. "</t>
  </si>
  <si>
    <t>Kremer et al. 2009, Pg 23.</t>
  </si>
  <si>
    <t>Households had an average of 4 children under the age of 12 in the household.</t>
  </si>
  <si>
    <t>Kremer et al 2009, Pg 40, Table 1.</t>
  </si>
  <si>
    <t>Kremer et al. 2009, Pg 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</si>
</sst>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%"/>
    <numFmt numFmtId="171" formatCode="0.000%"/>
    <numFmt numFmtId="172" formatCode="0.000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1.5"/>
      <color indexed="8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8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C8" sqref="C8"/>
    </sheetView>
  </sheetViews>
  <sheetFormatPr defaultColWidth="8.75390625" defaultRowHeight="12.75"/>
  <cols>
    <col min="1" max="1" width="44.25390625" style="0" bestFit="1" customWidth="1"/>
    <col min="2" max="2" width="2.00390625" style="0" customWidth="1"/>
    <col min="3" max="3" width="10.00390625" style="0" bestFit="1" customWidth="1"/>
    <col min="4" max="18" width="9.875" style="0" bestFit="1" customWidth="1"/>
  </cols>
  <sheetData>
    <row r="1" spans="3:18" ht="12.75"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</row>
    <row r="2" spans="3:18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</row>
    <row r="3" spans="1:18" ht="12.75">
      <c r="A3" t="s">
        <v>1</v>
      </c>
      <c r="C3" s="7">
        <v>1405</v>
      </c>
      <c r="D3" s="7">
        <v>1405</v>
      </c>
      <c r="E3" s="7">
        <v>1405</v>
      </c>
      <c r="F3" s="7">
        <v>1405</v>
      </c>
      <c r="G3" s="7">
        <v>1405</v>
      </c>
      <c r="H3" s="7">
        <v>1405</v>
      </c>
      <c r="I3" s="7">
        <v>1405</v>
      </c>
      <c r="J3" s="7">
        <v>1405</v>
      </c>
      <c r="K3" s="7">
        <v>1405</v>
      </c>
      <c r="L3" s="7">
        <v>1405</v>
      </c>
      <c r="M3" s="7">
        <v>1405</v>
      </c>
      <c r="N3" s="7">
        <v>1405</v>
      </c>
      <c r="O3" s="7">
        <v>1405</v>
      </c>
      <c r="P3" s="7">
        <v>1405</v>
      </c>
      <c r="Q3" s="7">
        <v>1405</v>
      </c>
      <c r="R3" s="7">
        <v>1405</v>
      </c>
    </row>
    <row r="4" spans="1:18" ht="12.75">
      <c r="A4" t="s">
        <v>2</v>
      </c>
      <c r="C4">
        <v>30</v>
      </c>
      <c r="D4">
        <v>30</v>
      </c>
      <c r="E4">
        <v>30</v>
      </c>
      <c r="F4">
        <v>30</v>
      </c>
      <c r="G4">
        <v>31</v>
      </c>
      <c r="H4">
        <v>31</v>
      </c>
      <c r="I4">
        <v>31</v>
      </c>
      <c r="J4">
        <v>31</v>
      </c>
      <c r="K4">
        <v>30</v>
      </c>
      <c r="L4">
        <v>30</v>
      </c>
      <c r="M4">
        <v>30</v>
      </c>
      <c r="N4">
        <v>30</v>
      </c>
      <c r="O4">
        <v>31</v>
      </c>
      <c r="P4">
        <v>31</v>
      </c>
      <c r="Q4">
        <v>31</v>
      </c>
      <c r="R4">
        <v>31</v>
      </c>
    </row>
    <row r="5" spans="1:18" ht="12.75">
      <c r="A5" t="s">
        <v>3</v>
      </c>
      <c r="C5">
        <v>1</v>
      </c>
      <c r="D5">
        <v>2</v>
      </c>
      <c r="E5">
        <v>3</v>
      </c>
      <c r="F5">
        <v>4</v>
      </c>
      <c r="G5">
        <v>1</v>
      </c>
      <c r="H5">
        <v>2</v>
      </c>
      <c r="I5">
        <v>3</v>
      </c>
      <c r="J5">
        <v>4</v>
      </c>
      <c r="K5">
        <v>1</v>
      </c>
      <c r="L5">
        <v>2</v>
      </c>
      <c r="M5">
        <v>3</v>
      </c>
      <c r="N5">
        <v>4</v>
      </c>
      <c r="O5">
        <v>1</v>
      </c>
      <c r="P5">
        <v>2</v>
      </c>
      <c r="Q5">
        <v>3</v>
      </c>
      <c r="R5">
        <v>4</v>
      </c>
    </row>
    <row r="6" spans="1:18" ht="12.75">
      <c r="A6" t="s">
        <v>4</v>
      </c>
      <c r="C6" s="5">
        <v>0.19</v>
      </c>
      <c r="D6" s="5">
        <v>0.19</v>
      </c>
      <c r="E6" s="5">
        <v>0.19</v>
      </c>
      <c r="F6" s="5">
        <v>0.19</v>
      </c>
      <c r="G6" s="5">
        <v>0.19</v>
      </c>
      <c r="H6" s="5">
        <v>0.19</v>
      </c>
      <c r="I6" s="5">
        <v>0.19</v>
      </c>
      <c r="J6" s="5">
        <v>0.19</v>
      </c>
      <c r="K6" s="5">
        <v>0.19</v>
      </c>
      <c r="L6" s="5">
        <v>0.19</v>
      </c>
      <c r="M6" s="5">
        <v>0.19</v>
      </c>
      <c r="N6" s="5">
        <v>0.19</v>
      </c>
      <c r="O6" s="5">
        <v>0.19</v>
      </c>
      <c r="P6" s="5">
        <v>0.19</v>
      </c>
      <c r="Q6" s="5">
        <v>0.19</v>
      </c>
      <c r="R6" s="5">
        <v>0.19</v>
      </c>
    </row>
    <row r="7" spans="1:18" ht="12.75">
      <c r="A7" t="s">
        <v>5</v>
      </c>
      <c r="C7" s="6">
        <f>C6-4.5%</f>
        <v>0.14500000000000002</v>
      </c>
      <c r="D7" s="6">
        <f aca="true" t="shared" si="0" ref="D7:J7">D6-4.5%</f>
        <v>0.14500000000000002</v>
      </c>
      <c r="E7" s="6">
        <f t="shared" si="0"/>
        <v>0.14500000000000002</v>
      </c>
      <c r="F7" s="6">
        <f t="shared" si="0"/>
        <v>0.14500000000000002</v>
      </c>
      <c r="G7" s="6">
        <f t="shared" si="0"/>
        <v>0.14500000000000002</v>
      </c>
      <c r="H7" s="6">
        <f t="shared" si="0"/>
        <v>0.14500000000000002</v>
      </c>
      <c r="I7" s="6">
        <f t="shared" si="0"/>
        <v>0.14500000000000002</v>
      </c>
      <c r="J7" s="6">
        <f t="shared" si="0"/>
        <v>0.14500000000000002</v>
      </c>
      <c r="K7" s="6">
        <f aca="true" t="shared" si="1" ref="K7:R7">K6-4.5%</f>
        <v>0.14500000000000002</v>
      </c>
      <c r="L7" s="6">
        <f t="shared" si="1"/>
        <v>0.14500000000000002</v>
      </c>
      <c r="M7" s="6">
        <f t="shared" si="1"/>
        <v>0.14500000000000002</v>
      </c>
      <c r="N7" s="6">
        <f t="shared" si="1"/>
        <v>0.14500000000000002</v>
      </c>
      <c r="O7" s="6">
        <f t="shared" si="1"/>
        <v>0.14500000000000002</v>
      </c>
      <c r="P7" s="6">
        <f t="shared" si="1"/>
        <v>0.14500000000000002</v>
      </c>
      <c r="Q7" s="6">
        <f t="shared" si="1"/>
        <v>0.14500000000000002</v>
      </c>
      <c r="R7" s="6">
        <f t="shared" si="1"/>
        <v>0.14500000000000002</v>
      </c>
    </row>
    <row r="8" spans="1:18" ht="12.75">
      <c r="A8" t="s">
        <v>6</v>
      </c>
      <c r="C8">
        <f>(C6-C7)*C5*C4</f>
        <v>1.3499999999999996</v>
      </c>
      <c r="D8">
        <f aca="true" t="shared" si="2" ref="D8:J8">(D6-D7)*D5*D4</f>
        <v>2.6999999999999993</v>
      </c>
      <c r="E8">
        <f t="shared" si="2"/>
        <v>4.049999999999999</v>
      </c>
      <c r="F8">
        <f t="shared" si="2"/>
        <v>5.399999999999999</v>
      </c>
      <c r="G8">
        <f t="shared" si="2"/>
        <v>1.3949999999999996</v>
      </c>
      <c r="H8">
        <f t="shared" si="2"/>
        <v>2.789999999999999</v>
      </c>
      <c r="I8">
        <f t="shared" si="2"/>
        <v>4.184999999999999</v>
      </c>
      <c r="J8">
        <f t="shared" si="2"/>
        <v>5.579999999999998</v>
      </c>
      <c r="K8">
        <f aca="true" t="shared" si="3" ref="K8:R8">(K6-K7)*K5*K4</f>
        <v>1.3499999999999996</v>
      </c>
      <c r="L8">
        <f t="shared" si="3"/>
        <v>2.6999999999999993</v>
      </c>
      <c r="M8">
        <f t="shared" si="3"/>
        <v>4.049999999999999</v>
      </c>
      <c r="N8">
        <f t="shared" si="3"/>
        <v>5.399999999999999</v>
      </c>
      <c r="O8">
        <f t="shared" si="3"/>
        <v>1.3949999999999996</v>
      </c>
      <c r="P8">
        <f t="shared" si="3"/>
        <v>2.789999999999999</v>
      </c>
      <c r="Q8">
        <f t="shared" si="3"/>
        <v>4.184999999999999</v>
      </c>
      <c r="R8">
        <f t="shared" si="3"/>
        <v>5.579999999999998</v>
      </c>
    </row>
    <row r="9" spans="1:18" ht="12.75">
      <c r="A9" t="s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f aca="true" t="shared" si="4" ref="K9:R9">1.05^(1/52)-1</f>
        <v>0.0009387127031117437</v>
      </c>
      <c r="L9" s="8">
        <f t="shared" si="4"/>
        <v>0.0009387127031117437</v>
      </c>
      <c r="M9" s="8">
        <f t="shared" si="4"/>
        <v>0.0009387127031117437</v>
      </c>
      <c r="N9" s="8">
        <f t="shared" si="4"/>
        <v>0.0009387127031117437</v>
      </c>
      <c r="O9" s="8">
        <f t="shared" si="4"/>
        <v>0.0009387127031117437</v>
      </c>
      <c r="P9" s="8">
        <f t="shared" si="4"/>
        <v>0.0009387127031117437</v>
      </c>
      <c r="Q9" s="8">
        <f t="shared" si="4"/>
        <v>0.0009387127031117437</v>
      </c>
      <c r="R9" s="8">
        <f t="shared" si="4"/>
        <v>0.0009387127031117437</v>
      </c>
    </row>
    <row r="10" spans="1:18" ht="12.75">
      <c r="A10" t="s">
        <v>14</v>
      </c>
      <c r="C10">
        <f>52*15*C8</f>
        <v>1052.9999999999998</v>
      </c>
      <c r="D10">
        <f aca="true" t="shared" si="5" ref="D10:J10">52*15*D8</f>
        <v>2105.9999999999995</v>
      </c>
      <c r="E10">
        <f t="shared" si="5"/>
        <v>3158.999999999999</v>
      </c>
      <c r="F10">
        <f t="shared" si="5"/>
        <v>4211.999999999999</v>
      </c>
      <c r="G10">
        <f t="shared" si="5"/>
        <v>1088.0999999999997</v>
      </c>
      <c r="H10">
        <f t="shared" si="5"/>
        <v>2176.1999999999994</v>
      </c>
      <c r="I10">
        <f t="shared" si="5"/>
        <v>3264.299999999999</v>
      </c>
      <c r="J10">
        <f t="shared" si="5"/>
        <v>4352.399999999999</v>
      </c>
      <c r="K10">
        <f>(K8*(1-(1-K9)^(52*15)))/K9</f>
        <v>746.8452171209007</v>
      </c>
      <c r="L10">
        <f aca="true" t="shared" si="6" ref="L10:R10">(L8*(1-(1-L9)^(52*15)))/L9</f>
        <v>1493.6904342418013</v>
      </c>
      <c r="M10">
        <f t="shared" si="6"/>
        <v>2240.535651362702</v>
      </c>
      <c r="N10">
        <f t="shared" si="6"/>
        <v>2987.3808684836026</v>
      </c>
      <c r="O10">
        <f t="shared" si="6"/>
        <v>771.7400576915973</v>
      </c>
      <c r="P10">
        <f t="shared" si="6"/>
        <v>1543.4801153831945</v>
      </c>
      <c r="Q10">
        <f t="shared" si="6"/>
        <v>2315.220173074792</v>
      </c>
      <c r="R10">
        <f t="shared" si="6"/>
        <v>3086.960230766389</v>
      </c>
    </row>
    <row r="11" spans="1:18" ht="12.75">
      <c r="A11" t="s">
        <v>7</v>
      </c>
      <c r="C11" s="7">
        <f>C3/C10</f>
        <v>1.334283000949668</v>
      </c>
      <c r="D11" s="7">
        <f aca="true" t="shared" si="7" ref="D11:J11">D3/D10</f>
        <v>0.667141500474834</v>
      </c>
      <c r="E11" s="7">
        <f t="shared" si="7"/>
        <v>0.444761000316556</v>
      </c>
      <c r="F11" s="7">
        <f t="shared" si="7"/>
        <v>0.333570750237417</v>
      </c>
      <c r="G11" s="7">
        <f t="shared" si="7"/>
        <v>1.2912416138222593</v>
      </c>
      <c r="H11" s="7">
        <f t="shared" si="7"/>
        <v>0.6456208069111297</v>
      </c>
      <c r="I11" s="7">
        <f t="shared" si="7"/>
        <v>0.4304138712740865</v>
      </c>
      <c r="J11" s="7">
        <f t="shared" si="7"/>
        <v>0.32281040345556483</v>
      </c>
      <c r="K11" s="7">
        <f aca="true" t="shared" si="8" ref="K11:R11">K3/K10</f>
        <v>1.8812465659434705</v>
      </c>
      <c r="L11" s="7">
        <f t="shared" si="8"/>
        <v>0.9406232829717353</v>
      </c>
      <c r="M11" s="7">
        <f t="shared" si="8"/>
        <v>0.6270821886478235</v>
      </c>
      <c r="N11" s="7">
        <f t="shared" si="8"/>
        <v>0.4703116414858676</v>
      </c>
      <c r="O11" s="7">
        <f t="shared" si="8"/>
        <v>1.8205611928485201</v>
      </c>
      <c r="P11" s="7">
        <f t="shared" si="8"/>
        <v>0.9102805964242601</v>
      </c>
      <c r="Q11" s="7">
        <f t="shared" si="8"/>
        <v>0.6068537309495067</v>
      </c>
      <c r="R11" s="7">
        <f t="shared" si="8"/>
        <v>0.45514029821213003</v>
      </c>
    </row>
    <row r="12" spans="1:18" ht="12.75">
      <c r="A12" t="s">
        <v>8</v>
      </c>
      <c r="C12" s="7">
        <f>C11*67</f>
        <v>89.39696106362776</v>
      </c>
      <c r="D12" s="7">
        <f aca="true" t="shared" si="9" ref="D12:J12">D11*67</f>
        <v>44.69848053181388</v>
      </c>
      <c r="E12" s="7">
        <f t="shared" si="9"/>
        <v>29.798987021209253</v>
      </c>
      <c r="F12" s="7">
        <f t="shared" si="9"/>
        <v>22.34924026590694</v>
      </c>
      <c r="G12" s="7">
        <f t="shared" si="9"/>
        <v>86.51318812609138</v>
      </c>
      <c r="H12" s="7">
        <f t="shared" si="9"/>
        <v>43.25659406304569</v>
      </c>
      <c r="I12" s="7">
        <f t="shared" si="9"/>
        <v>28.837729375363793</v>
      </c>
      <c r="J12" s="7">
        <f t="shared" si="9"/>
        <v>21.628297031522845</v>
      </c>
      <c r="K12" s="7">
        <f aca="true" t="shared" si="10" ref="K12:R12">K11*67</f>
        <v>126.04351991821252</v>
      </c>
      <c r="L12" s="7">
        <f t="shared" si="10"/>
        <v>63.02175995910626</v>
      </c>
      <c r="M12" s="7">
        <f t="shared" si="10"/>
        <v>42.014506639404175</v>
      </c>
      <c r="N12" s="7">
        <f t="shared" si="10"/>
        <v>31.51087997955313</v>
      </c>
      <c r="O12" s="7">
        <f t="shared" si="10"/>
        <v>121.97759992085085</v>
      </c>
      <c r="P12" s="7">
        <f t="shared" si="10"/>
        <v>60.988799960425425</v>
      </c>
      <c r="Q12" s="7">
        <f t="shared" si="10"/>
        <v>40.65919997361695</v>
      </c>
      <c r="R12" s="7">
        <f t="shared" si="10"/>
        <v>30.494399980212712</v>
      </c>
    </row>
    <row r="13" spans="1:18" ht="12.75">
      <c r="A13" t="s">
        <v>9</v>
      </c>
      <c r="C13" s="7">
        <f>C11*2136</f>
        <v>2850.028490028491</v>
      </c>
      <c r="D13" s="7">
        <f aca="true" t="shared" si="11" ref="D13:J13">D11*2136</f>
        <v>1425.0142450142455</v>
      </c>
      <c r="E13" s="7">
        <f t="shared" si="11"/>
        <v>950.0094966761636</v>
      </c>
      <c r="F13" s="7">
        <f t="shared" si="11"/>
        <v>712.5071225071227</v>
      </c>
      <c r="G13" s="7">
        <f t="shared" si="11"/>
        <v>2758.092087124346</v>
      </c>
      <c r="H13" s="7">
        <f t="shared" si="11"/>
        <v>1379.046043562173</v>
      </c>
      <c r="I13" s="7">
        <f t="shared" si="11"/>
        <v>919.3640290414487</v>
      </c>
      <c r="J13" s="7">
        <f t="shared" si="11"/>
        <v>689.5230217810865</v>
      </c>
      <c r="K13" s="7">
        <f>K11*2136</f>
        <v>4018.342664855253</v>
      </c>
      <c r="L13" s="7">
        <f aca="true" t="shared" si="12" ref="L13:R13">L11*2136</f>
        <v>2009.1713324276266</v>
      </c>
      <c r="M13" s="7">
        <f t="shared" si="12"/>
        <v>1339.447554951751</v>
      </c>
      <c r="N13" s="7">
        <f t="shared" si="12"/>
        <v>1004.5856662138133</v>
      </c>
      <c r="O13" s="7">
        <f t="shared" si="12"/>
        <v>3888.718707924439</v>
      </c>
      <c r="P13" s="7">
        <f t="shared" si="12"/>
        <v>1944.3593539622195</v>
      </c>
      <c r="Q13" s="7">
        <f t="shared" si="12"/>
        <v>1296.2395693081462</v>
      </c>
      <c r="R13" s="7">
        <f t="shared" si="12"/>
        <v>972.1796769811098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8">
      <selection activeCell="A6" sqref="A6"/>
    </sheetView>
  </sheetViews>
  <sheetFormatPr defaultColWidth="11.00390625" defaultRowHeight="12.75"/>
  <cols>
    <col min="1" max="1" width="43.00390625" style="1" customWidth="1"/>
    <col min="2" max="2" width="27.875" style="1" customWidth="1"/>
    <col min="3" max="3" width="27.375" style="1" customWidth="1"/>
  </cols>
  <sheetData>
    <row r="1" spans="1:3" ht="12.75">
      <c r="A1" s="4" t="s">
        <v>22</v>
      </c>
      <c r="B1" s="4" t="s">
        <v>23</v>
      </c>
      <c r="C1" s="4" t="s">
        <v>24</v>
      </c>
    </row>
    <row r="2" ht="13.5">
      <c r="A2" s="3"/>
    </row>
    <row r="3" spans="1:3" ht="66.75">
      <c r="A3" s="2" t="s">
        <v>16</v>
      </c>
      <c r="B3" s="1" t="s">
        <v>26</v>
      </c>
      <c r="C3" s="1" t="s">
        <v>11</v>
      </c>
    </row>
    <row r="4" ht="13.5">
      <c r="A4" s="3"/>
    </row>
    <row r="5" spans="1:3" ht="27">
      <c r="A5" s="3" t="s">
        <v>17</v>
      </c>
      <c r="B5" s="1" t="s">
        <v>29</v>
      </c>
      <c r="C5" s="1" t="s">
        <v>10</v>
      </c>
    </row>
    <row r="6" ht="13.5">
      <c r="A6" s="3"/>
    </row>
    <row r="7" spans="1:3" ht="39.75">
      <c r="A7" s="3" t="s">
        <v>27</v>
      </c>
      <c r="B7" s="1" t="s">
        <v>28</v>
      </c>
      <c r="C7" s="1" t="s">
        <v>12</v>
      </c>
    </row>
    <row r="8" ht="13.5">
      <c r="A8" s="3"/>
    </row>
    <row r="9" spans="1:3" ht="105">
      <c r="A9" s="2" t="s">
        <v>19</v>
      </c>
      <c r="B9" s="1" t="s">
        <v>20</v>
      </c>
      <c r="C9" s="1" t="s">
        <v>13</v>
      </c>
    </row>
    <row r="10" ht="15">
      <c r="A10" s="2"/>
    </row>
    <row r="11" spans="1:3" ht="142.5">
      <c r="A11" s="3" t="s">
        <v>25</v>
      </c>
      <c r="B11" s="1" t="s">
        <v>18</v>
      </c>
      <c r="C11" s="1" t="s">
        <v>21</v>
      </c>
    </row>
    <row r="12" ht="13.5">
      <c r="A12" s="3"/>
    </row>
    <row r="13" ht="13.5">
      <c r="A13" s="3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2010-06-09T13:29:20Z</dcterms:created>
  <dcterms:modified xsi:type="dcterms:W3CDTF">2010-06-14T17:27:57Z</dcterms:modified>
  <cp:category/>
  <cp:version/>
  <cp:contentType/>
  <cp:contentStatus/>
</cp:coreProperties>
</file>